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ppy\OneDrive\Desktop\"/>
    </mc:Choice>
  </mc:AlternateContent>
  <xr:revisionPtr revIDLastSave="0" documentId="13_ncr:1_{5476EEB8-9EEA-4091-A27E-6A7145F070AB}" xr6:coauthVersionLast="47" xr6:coauthVersionMax="47" xr10:uidLastSave="{00000000-0000-0000-0000-000000000000}"/>
  <bookViews>
    <workbookView xWindow="80" yWindow="260" windowWidth="29210" windowHeight="20560" xr2:uid="{0D1C59F8-775E-0743-B8A6-68E09AD5D088}"/>
  </bookViews>
  <sheets>
    <sheet name="downloadViwi7empvgHM4veKzQ3Ao-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H8" i="1"/>
  <c r="G8" i="1"/>
  <c r="H16" i="1"/>
  <c r="H17" i="1" s="1"/>
  <c r="G6" i="1"/>
  <c r="G5" i="1"/>
  <c r="G9" i="1"/>
  <c r="H9" i="1" s="1"/>
  <c r="H18" i="1" l="1"/>
  <c r="G10" i="1"/>
  <c r="H10" i="1" s="1"/>
  <c r="H11" i="1" s="1"/>
  <c r="H20" i="1" l="1"/>
  <c r="H21" i="1" s="1"/>
</calcChain>
</file>

<file path=xl/sharedStrings.xml><?xml version="1.0" encoding="utf-8"?>
<sst xmlns="http://schemas.openxmlformats.org/spreadsheetml/2006/main" count="237" uniqueCount="97">
  <si>
    <t>public</t>
  </si>
  <si>
    <t>category_l</t>
  </si>
  <si>
    <t>category_m</t>
  </si>
  <si>
    <t>category_s</t>
  </si>
  <si>
    <t>cc_shop_cd</t>
  </si>
  <si>
    <t>digit_06-07</t>
  </si>
  <si>
    <t>digit_08</t>
  </si>
  <si>
    <t>digit_09</t>
  </si>
  <si>
    <t>digit_10_11</t>
  </si>
  <si>
    <t>digit_12</t>
  </si>
  <si>
    <t>dm_nec_442_col_13</t>
  </si>
  <si>
    <t>dm_productmix_01</t>
  </si>
  <si>
    <t>dm_productmix_02</t>
  </si>
  <si>
    <t>dm_productmix_03</t>
  </si>
  <si>
    <t>dm_productmix_04</t>
  </si>
  <si>
    <t>dm_productmix_05</t>
  </si>
  <si>
    <t>dm_productmix_06</t>
  </si>
  <si>
    <t>dm_raw_materials</t>
  </si>
  <si>
    <t>dm_raw_materials_shop</t>
  </si>
  <si>
    <t>dm_tec_titem_gpcode</t>
  </si>
  <si>
    <t>dm_tec_ztotal_counter</t>
  </si>
  <si>
    <t>dwh_raw_materials_partition</t>
  </si>
  <si>
    <t>dwh_trial_balance_accounts</t>
  </si>
  <si>
    <t>flash_sales_reports</t>
  </si>
  <si>
    <t>makasete_billingdetail</t>
  </si>
  <si>
    <t>makasete_dm_billingdetail</t>
  </si>
  <si>
    <t>makasete_dm_orderdetail</t>
  </si>
  <si>
    <t>makasete_item</t>
  </si>
  <si>
    <t>makasete_orderdetail</t>
  </si>
  <si>
    <t>makasete_payee</t>
  </si>
  <si>
    <t>makasete_purchasingprice</t>
  </si>
  <si>
    <t>makasete_supplier</t>
  </si>
  <si>
    <t>mst_menu</t>
  </si>
  <si>
    <t>mst_shop</t>
  </si>
  <si>
    <t>nec_tbl_001</t>
  </si>
  <si>
    <t>nec_tbl_102</t>
  </si>
  <si>
    <t>nec_tbl_401</t>
  </si>
  <si>
    <t>nec_tbl_434</t>
  </si>
  <si>
    <t>nec_tbl_436</t>
  </si>
  <si>
    <t>nec_tbl_437</t>
  </si>
  <si>
    <t>nec_tbl_442</t>
  </si>
  <si>
    <t>nec_tbl_444</t>
  </si>
  <si>
    <t>nec_tbl_446</t>
  </si>
  <si>
    <t>nec_tbl_447</t>
  </si>
  <si>
    <t>nec_tbl_448</t>
  </si>
  <si>
    <t>nec_tbl_492</t>
  </si>
  <si>
    <t>nec_tbl_493</t>
  </si>
  <si>
    <t>nec_tbl_z09</t>
  </si>
  <si>
    <t>sales_by_product</t>
  </si>
  <si>
    <t>table_summary</t>
  </si>
  <si>
    <t>table_summary_shop</t>
  </si>
  <si>
    <t>tec_tcredit</t>
  </si>
  <si>
    <t>tec_titem</t>
  </si>
  <si>
    <t>tec_titem_calc</t>
  </si>
  <si>
    <t>tec_titem_total</t>
  </si>
  <si>
    <t>tec_tslip</t>
  </si>
  <si>
    <t>tec_ttend</t>
  </si>
  <si>
    <t>tec_ttotal</t>
  </si>
  <si>
    <t>tec_zitem</t>
  </si>
  <si>
    <t>tec_zkkum</t>
  </si>
  <si>
    <t>tec_zticket</t>
  </si>
  <si>
    <t>tec_ztime</t>
  </si>
  <si>
    <t>tec_ztime_calc</t>
  </si>
  <si>
    <t>tec_ztotal</t>
  </si>
  <si>
    <t>tec_ztotal_calc</t>
  </si>
  <si>
    <t>timecard</t>
  </si>
  <si>
    <t>timecard_2</t>
  </si>
  <si>
    <t>timecard_help</t>
  </si>
  <si>
    <t>uber</t>
  </si>
  <si>
    <t>珈琲館分含めた試算</t>
    <rPh sb="0" eb="3">
      <t>コーヒーカン</t>
    </rPh>
    <rPh sb="3" eb="4">
      <t>ブン</t>
    </rPh>
    <rPh sb="4" eb="5">
      <t>フク</t>
    </rPh>
    <rPh sb="7" eb="9">
      <t>シサン</t>
    </rPh>
    <phoneticPr fontId="18"/>
  </si>
  <si>
    <t>1ヶ月あたり全業態</t>
    <rPh sb="2" eb="3">
      <t>ゲツ</t>
    </rPh>
    <rPh sb="6" eb="9">
      <t>ゼンギョウタイ</t>
    </rPh>
    <phoneticPr fontId="18"/>
  </si>
  <si>
    <t>契約容量</t>
    <rPh sb="0" eb="2">
      <t>ケイヤク</t>
    </rPh>
    <rPh sb="2" eb="4">
      <t>ヨウリョウ</t>
    </rPh>
    <phoneticPr fontId="18"/>
  </si>
  <si>
    <t>使用量</t>
    <rPh sb="0" eb="3">
      <t>シヨウリョウ</t>
    </rPh>
    <phoneticPr fontId="18"/>
  </si>
  <si>
    <t>空き容量</t>
    <rPh sb="0" eb="1">
      <t>ア</t>
    </rPh>
    <rPh sb="2" eb="4">
      <t>ヨウリョウ</t>
    </rPh>
    <phoneticPr fontId="18"/>
  </si>
  <si>
    <t>2025/3/26現在</t>
    <rPh sb="9" eb="11">
      <t>ゲンザイ</t>
    </rPh>
    <phoneticPr fontId="18"/>
  </si>
  <si>
    <t>利用率</t>
    <rPh sb="0" eb="2">
      <t>リヨウ</t>
    </rPh>
    <rPh sb="2" eb="3">
      <t>リツ</t>
    </rPh>
    <phoneticPr fontId="18"/>
  </si>
  <si>
    <t>期間内で増加した率（％）</t>
    <rPh sb="0" eb="2">
      <t>キカン</t>
    </rPh>
    <rPh sb="2" eb="3">
      <t>ナイ</t>
    </rPh>
    <rPh sb="4" eb="6">
      <t>ゾウカ</t>
    </rPh>
    <rPh sb="8" eb="9">
      <t>リツ</t>
    </rPh>
    <phoneticPr fontId="18"/>
  </si>
  <si>
    <t>既存テーブルの日毎増加量（GB)</t>
    <rPh sb="0" eb="2">
      <t>キゾン</t>
    </rPh>
    <rPh sb="7" eb="8">
      <t>ヒ</t>
    </rPh>
    <rPh sb="8" eb="9">
      <t>マイ</t>
    </rPh>
    <rPh sb="9" eb="12">
      <t>ゾウカリョウ</t>
    </rPh>
    <phoneticPr fontId="18"/>
  </si>
  <si>
    <t>新プロダクトミックスによる日毎増加量（GB)</t>
    <rPh sb="0" eb="1">
      <t>シン</t>
    </rPh>
    <rPh sb="14" eb="15">
      <t>マイ</t>
    </rPh>
    <rPh sb="15" eb="17">
      <t xml:space="preserve">ゾウカ </t>
    </rPh>
    <rPh sb="17" eb="18">
      <t>リョウ</t>
    </rPh>
    <phoneticPr fontId="18"/>
  </si>
  <si>
    <t>今後の1日当たり増加量（GB)</t>
    <rPh sb="0" eb="2">
      <t xml:space="preserve">コンゴノ </t>
    </rPh>
    <rPh sb="5" eb="6">
      <t xml:space="preserve">アタリゾウカリョウ </t>
    </rPh>
    <phoneticPr fontId="18"/>
  </si>
  <si>
    <t>空き容量枯渇までの日数（日）</t>
    <rPh sb="0" eb="1">
      <t xml:space="preserve">アキヨウリョウ </t>
    </rPh>
    <rPh sb="4" eb="6">
      <t>コカツ</t>
    </rPh>
    <rPh sb="9" eb="11">
      <t>ニッスウ</t>
    </rPh>
    <rPh sb="12" eb="13">
      <t>ヒ</t>
    </rPh>
    <phoneticPr fontId="18"/>
  </si>
  <si>
    <t>スキーマ名</t>
    <rPh sb="4" eb="5">
      <t>メイ</t>
    </rPh>
    <phoneticPr fontId="18"/>
  </si>
  <si>
    <t>区分</t>
    <rPh sb="0" eb="2">
      <t>クブン</t>
    </rPh>
    <phoneticPr fontId="18"/>
  </si>
  <si>
    <t>テーブル名</t>
    <rPh sb="4" eb="5">
      <t>メイ</t>
    </rPh>
    <phoneticPr fontId="18"/>
  </si>
  <si>
    <t>サイズ（MB)</t>
    <phoneticPr fontId="18"/>
  </si>
  <si>
    <t>既存テーブル</t>
    <rPh sb="0" eb="2">
      <t>キゾン</t>
    </rPh>
    <phoneticPr fontId="18"/>
  </si>
  <si>
    <t>新規テーブル</t>
    <rPh sb="0" eb="2">
      <t>シンキ</t>
    </rPh>
    <phoneticPr fontId="18"/>
  </si>
  <si>
    <t>新テーブル容量（2.5ヶ月分のKK以外）</t>
    <rPh sb="0" eb="1">
      <t>シン</t>
    </rPh>
    <rPh sb="5" eb="7">
      <t>ヨウリョウ</t>
    </rPh>
    <phoneticPr fontId="18"/>
  </si>
  <si>
    <t>GB</t>
    <phoneticPr fontId="18"/>
  </si>
  <si>
    <t>容量追加した日 2025/2/6時点の利用率（％）</t>
    <rPh sb="0" eb="2">
      <t>ヨウリョウ</t>
    </rPh>
    <rPh sb="2" eb="4">
      <t>ツイカ</t>
    </rPh>
    <rPh sb="6" eb="7">
      <t>ヒ</t>
    </rPh>
    <rPh sb="16" eb="18">
      <t>ジテン</t>
    </rPh>
    <rPh sb="19" eb="22">
      <t>リヨウ</t>
    </rPh>
    <phoneticPr fontId="18"/>
  </si>
  <si>
    <t>新テーブル追加前 2025/3/22時点の利用率（％）</t>
    <rPh sb="0" eb="1">
      <t>シン</t>
    </rPh>
    <rPh sb="5" eb="7">
      <t>ツイカ</t>
    </rPh>
    <rPh sb="7" eb="8">
      <t>マエ</t>
    </rPh>
    <rPh sb="18" eb="20">
      <t>ジテン</t>
    </rPh>
    <rPh sb="21" eb="24">
      <t>リヨウ</t>
    </rPh>
    <phoneticPr fontId="18"/>
  </si>
  <si>
    <t>利用期間（日）</t>
    <rPh sb="0" eb="2">
      <t>リヨウ</t>
    </rPh>
    <rPh sb="2" eb="4">
      <t>キカン</t>
    </rPh>
    <rPh sb="5" eb="6">
      <t>ヒ</t>
    </rPh>
    <phoneticPr fontId="18"/>
  </si>
  <si>
    <t>期間内で増加した量（GB)に換算</t>
    <rPh sb="0" eb="2">
      <t>キカン</t>
    </rPh>
    <rPh sb="2" eb="3">
      <t>ナイ</t>
    </rPh>
    <rPh sb="4" eb="6">
      <t>ゾウカ</t>
    </rPh>
    <rPh sb="8" eb="9">
      <t>リョウ</t>
    </rPh>
    <rPh sb="14" eb="16">
      <t>カンザン</t>
    </rPh>
    <phoneticPr fontId="18"/>
  </si>
  <si>
    <t>日</t>
    <rPh sb="0" eb="1">
      <t>ヒ</t>
    </rPh>
    <phoneticPr fontId="18"/>
  </si>
  <si>
    <t>空き容量がなくなる日付</t>
    <rPh sb="0" eb="1">
      <t>ア</t>
    </rPh>
    <rPh sb="2" eb="4">
      <t>ヨウリョウ</t>
    </rPh>
    <rPh sb="9" eb="11">
      <t>ヒヅケ</t>
    </rPh>
    <phoneticPr fontId="18"/>
  </si>
  <si>
    <t>調査日</t>
    <rPh sb="0" eb="2">
      <t>チョウサ</t>
    </rPh>
    <rPh sb="2" eb="3">
      <t>ヒ</t>
    </rPh>
    <phoneticPr fontId="18"/>
  </si>
  <si>
    <t>実際にエラーが発生し得る日付</t>
    <rPh sb="0" eb="2">
      <t>ジッサイ</t>
    </rPh>
    <rPh sb="7" eb="9">
      <t>ハッセイ</t>
    </rPh>
    <rPh sb="10" eb="11">
      <t>ウ</t>
    </rPh>
    <rPh sb="12" eb="14">
      <t>ヒヅケ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</si>
</sst>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87" formatCode="0.0"/>
  </numFmts>
  <fonts count="19">
    <font>
      <sz val="12"/>
      <color theme="1"/>
      <name val="Meiryo"/>
      <family val="2"/>
      <charset val="128"/>
    </font>
    <font>
      <sz val="12"/>
      <color theme="1"/>
      <name val="Meiryo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Meiryo"/>
      <family val="2"/>
      <charset val="128"/>
    </font>
    <font>
      <b/>
      <sz val="13"/>
      <color theme="3"/>
      <name val="Meiryo"/>
      <family val="2"/>
      <charset val="128"/>
    </font>
    <font>
      <b/>
      <sz val="11"/>
      <color theme="3"/>
      <name val="Meiryo"/>
      <family val="2"/>
      <charset val="128"/>
    </font>
    <font>
      <sz val="12"/>
      <color rgb="FF006100"/>
      <name val="Meiryo"/>
      <family val="2"/>
      <charset val="128"/>
    </font>
    <font>
      <sz val="12"/>
      <color rgb="FF9C0006"/>
      <name val="Meiryo"/>
      <family val="2"/>
      <charset val="128"/>
    </font>
    <font>
      <sz val="12"/>
      <color rgb="FF9C5700"/>
      <name val="Meiryo"/>
      <family val="2"/>
      <charset val="128"/>
    </font>
    <font>
      <sz val="12"/>
      <color rgb="FF3F3F76"/>
      <name val="Meiryo"/>
      <family val="2"/>
      <charset val="128"/>
    </font>
    <font>
      <b/>
      <sz val="12"/>
      <color rgb="FF3F3F3F"/>
      <name val="Meiryo"/>
      <family val="2"/>
      <charset val="128"/>
    </font>
    <font>
      <b/>
      <sz val="12"/>
      <color rgb="FFFA7D00"/>
      <name val="Meiryo"/>
      <family val="2"/>
      <charset val="128"/>
    </font>
    <font>
      <sz val="12"/>
      <color rgb="FFFA7D00"/>
      <name val="Meiryo"/>
      <family val="2"/>
      <charset val="128"/>
    </font>
    <font>
      <b/>
      <sz val="12"/>
      <color theme="0"/>
      <name val="Meiryo"/>
      <family val="2"/>
      <charset val="128"/>
    </font>
    <font>
      <sz val="12"/>
      <color rgb="FFFF0000"/>
      <name val="Meiryo"/>
      <family val="2"/>
      <charset val="128"/>
    </font>
    <font>
      <i/>
      <sz val="12"/>
      <color rgb="FF7F7F7F"/>
      <name val="Meiryo"/>
      <family val="2"/>
      <charset val="128"/>
    </font>
    <font>
      <b/>
      <sz val="12"/>
      <color theme="1"/>
      <name val="Meiryo"/>
      <family val="2"/>
      <charset val="128"/>
    </font>
    <font>
      <sz val="12"/>
      <color theme="0"/>
      <name val="Meiryo"/>
      <family val="2"/>
      <charset val="128"/>
    </font>
    <font>
      <sz val="6"/>
      <name val="Meiryo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56" fontId="0" fillId="0" borderId="0" xfId="0" applyNumberFormat="1">
      <alignment vertical="center"/>
    </xf>
    <xf numFmtId="38" fontId="0" fillId="0" borderId="0" xfId="43" applyFont="1">
      <alignment vertical="center"/>
    </xf>
    <xf numFmtId="2" fontId="0" fillId="0" borderId="0" xfId="0" applyNumberFormat="1">
      <alignment vertical="center"/>
    </xf>
    <xf numFmtId="187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" xfId="1" builtinId="5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43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C5AA84-5442-4549-9CFA-8E6B9E419A2D}" name="テーブル1" displayName="テーブル1" ref="A1:D69" totalsRowShown="0">
  <autoFilter ref="A1:D69" xr:uid="{5EC5AA84-5442-4549-9CFA-8E6B9E419A2D}"/>
  <tableColumns count="4">
    <tableColumn id="1" xr3:uid="{A91A5DB3-544F-4A8F-AFC4-B93AB8835842}" name="スキーマ名"/>
    <tableColumn id="4" xr3:uid="{AD119F42-F449-4D65-BE45-B8D6B1418BA3}" name="区分"/>
    <tableColumn id="2" xr3:uid="{7CAFD9C8-6F59-40A5-A1A5-BF22E5D485AB}" name="テーブル名"/>
    <tableColumn id="3" xr3:uid="{E50F4EDE-889B-453C-8748-37DEE15C145B}" name="サイズ（MB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DD8F1-DAB0-FA4D-ACD9-071E4422F33B}">
  <dimension ref="A1:I69"/>
  <sheetViews>
    <sheetView tabSelected="1" workbookViewId="0">
      <selection activeCell="K15" sqref="K15"/>
    </sheetView>
  </sheetViews>
  <sheetFormatPr defaultColWidth="10.6640625" defaultRowHeight="19"/>
  <cols>
    <col min="1" max="1" width="13.3984375" bestFit="1" customWidth="1"/>
    <col min="2" max="2" width="13.3984375" customWidth="1"/>
    <col min="3" max="3" width="27.59765625" bestFit="1" customWidth="1"/>
    <col min="4" max="4" width="12.6640625" bestFit="1" customWidth="1"/>
    <col min="6" max="6" width="35.86328125" bestFit="1" customWidth="1"/>
    <col min="7" max="7" width="11.73046875" bestFit="1" customWidth="1"/>
    <col min="9" max="9" width="11.73046875" bestFit="1" customWidth="1"/>
  </cols>
  <sheetData>
    <row r="1" spans="1:9">
      <c r="A1" t="s">
        <v>81</v>
      </c>
      <c r="B1" t="s">
        <v>82</v>
      </c>
      <c r="C1" t="s">
        <v>83</v>
      </c>
      <c r="D1" t="s">
        <v>84</v>
      </c>
    </row>
    <row r="2" spans="1:9">
      <c r="A2" t="s">
        <v>0</v>
      </c>
      <c r="B2" t="s">
        <v>85</v>
      </c>
      <c r="C2" t="s">
        <v>1</v>
      </c>
      <c r="D2">
        <v>18</v>
      </c>
      <c r="F2" t="s">
        <v>95</v>
      </c>
      <c r="G2" s="6">
        <v>45742</v>
      </c>
    </row>
    <row r="3" spans="1:9">
      <c r="A3" t="s">
        <v>0</v>
      </c>
      <c r="B3" t="s">
        <v>85</v>
      </c>
      <c r="C3" t="s">
        <v>2</v>
      </c>
      <c r="D3">
        <v>18</v>
      </c>
      <c r="F3" t="s">
        <v>71</v>
      </c>
      <c r="G3">
        <v>480</v>
      </c>
      <c r="H3" t="s">
        <v>88</v>
      </c>
    </row>
    <row r="4" spans="1:9">
      <c r="A4" t="s">
        <v>0</v>
      </c>
      <c r="B4" t="s">
        <v>85</v>
      </c>
      <c r="C4" t="s">
        <v>3</v>
      </c>
      <c r="D4">
        <v>18</v>
      </c>
      <c r="F4" t="s">
        <v>72</v>
      </c>
      <c r="G4">
        <v>353</v>
      </c>
      <c r="H4" t="s">
        <v>88</v>
      </c>
    </row>
    <row r="5" spans="1:9">
      <c r="A5" t="s">
        <v>0</v>
      </c>
      <c r="B5" t="s">
        <v>85</v>
      </c>
      <c r="C5" t="s">
        <v>4</v>
      </c>
      <c r="D5">
        <v>21</v>
      </c>
      <c r="F5" t="s">
        <v>75</v>
      </c>
      <c r="G5" s="1">
        <f>G4/G3</f>
        <v>0.73541666666666672</v>
      </c>
    </row>
    <row r="6" spans="1:9">
      <c r="A6" t="s">
        <v>0</v>
      </c>
      <c r="B6" t="s">
        <v>85</v>
      </c>
      <c r="C6" t="s">
        <v>5</v>
      </c>
      <c r="D6">
        <v>15</v>
      </c>
      <c r="F6" t="s">
        <v>73</v>
      </c>
      <c r="G6">
        <f>G3-G4</f>
        <v>127</v>
      </c>
      <c r="H6" t="s">
        <v>74</v>
      </c>
    </row>
    <row r="7" spans="1:9">
      <c r="A7" t="s">
        <v>0</v>
      </c>
      <c r="B7" t="s">
        <v>85</v>
      </c>
      <c r="C7" t="s">
        <v>6</v>
      </c>
      <c r="D7">
        <v>15</v>
      </c>
    </row>
    <row r="8" spans="1:9">
      <c r="A8" t="s">
        <v>0</v>
      </c>
      <c r="B8" t="s">
        <v>85</v>
      </c>
      <c r="C8" t="s">
        <v>7</v>
      </c>
      <c r="D8">
        <v>15</v>
      </c>
      <c r="F8" t="s">
        <v>87</v>
      </c>
      <c r="G8" s="3">
        <f>SUM(D12:D17)+SUM(D25:D33)+SUM(D54:D55)</f>
        <v>14963</v>
      </c>
      <c r="H8" s="3">
        <f>G8/1000</f>
        <v>14.962999999999999</v>
      </c>
      <c r="I8" t="s">
        <v>88</v>
      </c>
    </row>
    <row r="9" spans="1:9">
      <c r="A9" t="s">
        <v>0</v>
      </c>
      <c r="B9" t="s">
        <v>85</v>
      </c>
      <c r="C9" t="s">
        <v>8</v>
      </c>
      <c r="D9">
        <v>15</v>
      </c>
      <c r="F9" t="s">
        <v>69</v>
      </c>
      <c r="G9" s="3">
        <f>G8/60*100</f>
        <v>24938.333333333332</v>
      </c>
      <c r="H9" s="3">
        <f>G9/1000</f>
        <v>24.938333333333333</v>
      </c>
      <c r="I9" t="s">
        <v>88</v>
      </c>
    </row>
    <row r="10" spans="1:9">
      <c r="A10" t="s">
        <v>0</v>
      </c>
      <c r="B10" t="s">
        <v>85</v>
      </c>
      <c r="C10" t="s">
        <v>9</v>
      </c>
      <c r="D10">
        <v>21</v>
      </c>
      <c r="F10" t="s">
        <v>70</v>
      </c>
      <c r="G10" s="3">
        <f>G9/2.5</f>
        <v>9975.3333333333321</v>
      </c>
      <c r="H10" s="3">
        <f>G10/1000</f>
        <v>9.9753333333333316</v>
      </c>
      <c r="I10" t="s">
        <v>88</v>
      </c>
    </row>
    <row r="11" spans="1:9">
      <c r="A11" t="s">
        <v>0</v>
      </c>
      <c r="B11" t="s">
        <v>85</v>
      </c>
      <c r="C11" t="s">
        <v>10</v>
      </c>
      <c r="D11">
        <v>72</v>
      </c>
      <c r="F11" t="s">
        <v>78</v>
      </c>
      <c r="H11" s="5">
        <f>H10/30</f>
        <v>0.33251111111111104</v>
      </c>
      <c r="I11" t="s">
        <v>88</v>
      </c>
    </row>
    <row r="12" spans="1:9">
      <c r="A12" t="s">
        <v>0</v>
      </c>
      <c r="B12" t="s">
        <v>86</v>
      </c>
      <c r="C12" t="s">
        <v>11</v>
      </c>
      <c r="D12">
        <v>504</v>
      </c>
    </row>
    <row r="13" spans="1:9">
      <c r="A13" t="s">
        <v>0</v>
      </c>
      <c r="B13" t="s">
        <v>86</v>
      </c>
      <c r="C13" t="s">
        <v>12</v>
      </c>
      <c r="D13">
        <v>588</v>
      </c>
      <c r="F13" s="2" t="s">
        <v>89</v>
      </c>
      <c r="H13">
        <v>56</v>
      </c>
    </row>
    <row r="14" spans="1:9">
      <c r="A14" t="s">
        <v>0</v>
      </c>
      <c r="B14" t="s">
        <v>86</v>
      </c>
      <c r="C14" t="s">
        <v>13</v>
      </c>
      <c r="D14">
        <v>228</v>
      </c>
      <c r="F14" s="2" t="s">
        <v>90</v>
      </c>
      <c r="H14">
        <v>69</v>
      </c>
    </row>
    <row r="15" spans="1:9">
      <c r="A15" t="s">
        <v>0</v>
      </c>
      <c r="B15" t="s">
        <v>86</v>
      </c>
      <c r="C15" t="s">
        <v>14</v>
      </c>
      <c r="D15">
        <v>855</v>
      </c>
      <c r="F15" t="s">
        <v>91</v>
      </c>
      <c r="H15">
        <v>44</v>
      </c>
    </row>
    <row r="16" spans="1:9">
      <c r="A16" t="s">
        <v>0</v>
      </c>
      <c r="B16" t="s">
        <v>86</v>
      </c>
      <c r="C16" t="s">
        <v>15</v>
      </c>
      <c r="D16">
        <v>1836</v>
      </c>
      <c r="F16" t="s">
        <v>76</v>
      </c>
      <c r="H16">
        <f>H14-H13</f>
        <v>13</v>
      </c>
    </row>
    <row r="17" spans="1:9">
      <c r="A17" t="s">
        <v>0</v>
      </c>
      <c r="B17" t="s">
        <v>86</v>
      </c>
      <c r="C17" t="s">
        <v>16</v>
      </c>
      <c r="D17">
        <v>524</v>
      </c>
      <c r="F17" t="s">
        <v>92</v>
      </c>
      <c r="H17">
        <f>G3*(H16/100)</f>
        <v>62.400000000000006</v>
      </c>
    </row>
    <row r="18" spans="1:9">
      <c r="A18" t="s">
        <v>0</v>
      </c>
      <c r="B18" t="s">
        <v>85</v>
      </c>
      <c r="C18" t="s">
        <v>17</v>
      </c>
      <c r="D18">
        <v>744</v>
      </c>
      <c r="F18" t="s">
        <v>77</v>
      </c>
      <c r="H18" s="4">
        <f>H17/H15</f>
        <v>1.4181818181818182</v>
      </c>
      <c r="I18" t="s">
        <v>88</v>
      </c>
    </row>
    <row r="19" spans="1:9">
      <c r="A19" t="s">
        <v>0</v>
      </c>
      <c r="B19" t="s">
        <v>85</v>
      </c>
      <c r="C19" t="s">
        <v>18</v>
      </c>
      <c r="D19">
        <v>726</v>
      </c>
    </row>
    <row r="20" spans="1:9">
      <c r="A20" t="s">
        <v>0</v>
      </c>
      <c r="B20" t="s">
        <v>85</v>
      </c>
      <c r="C20" t="s">
        <v>19</v>
      </c>
      <c r="D20">
        <v>516</v>
      </c>
      <c r="F20" t="s">
        <v>79</v>
      </c>
      <c r="H20" s="4">
        <f>H18+H11</f>
        <v>1.7506929292929292</v>
      </c>
      <c r="I20" t="s">
        <v>88</v>
      </c>
    </row>
    <row r="21" spans="1:9">
      <c r="A21" t="s">
        <v>0</v>
      </c>
      <c r="B21" t="s">
        <v>85</v>
      </c>
      <c r="C21" t="s">
        <v>20</v>
      </c>
      <c r="D21">
        <v>48</v>
      </c>
      <c r="F21" t="s">
        <v>80</v>
      </c>
      <c r="H21" s="3">
        <f>G6/H20</f>
        <v>72.542704591428731</v>
      </c>
      <c r="I21" t="s">
        <v>93</v>
      </c>
    </row>
    <row r="22" spans="1:9">
      <c r="A22" t="s">
        <v>0</v>
      </c>
      <c r="B22" t="s">
        <v>85</v>
      </c>
      <c r="C22" t="s">
        <v>21</v>
      </c>
      <c r="D22">
        <v>906</v>
      </c>
      <c r="F22" t="s">
        <v>94</v>
      </c>
      <c r="H22" s="6">
        <f>G2+H21</f>
        <v>45814.542704591426</v>
      </c>
    </row>
    <row r="23" spans="1:9">
      <c r="A23" t="s">
        <v>0</v>
      </c>
      <c r="B23" t="s">
        <v>85</v>
      </c>
      <c r="C23" t="s">
        <v>22</v>
      </c>
      <c r="D23">
        <v>138</v>
      </c>
      <c r="F23" t="s">
        <v>96</v>
      </c>
      <c r="H23" s="6">
        <f>G2+H21-14</f>
        <v>45800.542704591426</v>
      </c>
    </row>
    <row r="24" spans="1:9">
      <c r="A24" t="s">
        <v>0</v>
      </c>
      <c r="B24" t="s">
        <v>85</v>
      </c>
      <c r="C24" t="s">
        <v>23</v>
      </c>
      <c r="D24">
        <v>204</v>
      </c>
    </row>
    <row r="25" spans="1:9">
      <c r="A25" t="s">
        <v>0</v>
      </c>
      <c r="B25" t="s">
        <v>86</v>
      </c>
      <c r="C25" t="s">
        <v>24</v>
      </c>
      <c r="D25">
        <v>240</v>
      </c>
      <c r="F25" s="2"/>
    </row>
    <row r="26" spans="1:9">
      <c r="A26" t="s">
        <v>0</v>
      </c>
      <c r="B26" t="s">
        <v>86</v>
      </c>
      <c r="C26" t="s">
        <v>25</v>
      </c>
      <c r="D26">
        <v>252</v>
      </c>
      <c r="F26" s="2"/>
    </row>
    <row r="27" spans="1:9">
      <c r="A27" t="s">
        <v>0</v>
      </c>
      <c r="B27" t="s">
        <v>86</v>
      </c>
      <c r="C27" t="s">
        <v>26</v>
      </c>
      <c r="D27">
        <v>246</v>
      </c>
      <c r="F27" s="2"/>
    </row>
    <row r="28" spans="1:9">
      <c r="A28" t="s">
        <v>0</v>
      </c>
      <c r="B28" t="s">
        <v>86</v>
      </c>
      <c r="C28" t="s">
        <v>27</v>
      </c>
      <c r="D28">
        <v>468</v>
      </c>
    </row>
    <row r="29" spans="1:9">
      <c r="A29" t="s">
        <v>0</v>
      </c>
      <c r="B29" t="s">
        <v>86</v>
      </c>
      <c r="C29" t="s">
        <v>28</v>
      </c>
      <c r="D29">
        <v>240</v>
      </c>
    </row>
    <row r="30" spans="1:9">
      <c r="A30" t="s">
        <v>0</v>
      </c>
      <c r="B30" t="s">
        <v>86</v>
      </c>
      <c r="C30" t="s">
        <v>29</v>
      </c>
      <c r="D30">
        <v>114</v>
      </c>
    </row>
    <row r="31" spans="1:9">
      <c r="A31" t="s">
        <v>0</v>
      </c>
      <c r="B31" t="s">
        <v>86</v>
      </c>
      <c r="C31" t="s">
        <v>30</v>
      </c>
      <c r="D31">
        <v>138</v>
      </c>
    </row>
    <row r="32" spans="1:9">
      <c r="A32" t="s">
        <v>0</v>
      </c>
      <c r="B32" t="s">
        <v>86</v>
      </c>
      <c r="C32" t="s">
        <v>31</v>
      </c>
      <c r="D32">
        <v>654</v>
      </c>
    </row>
    <row r="33" spans="1:4">
      <c r="A33" t="s">
        <v>0</v>
      </c>
      <c r="B33" t="s">
        <v>86</v>
      </c>
      <c r="C33" t="s">
        <v>32</v>
      </c>
      <c r="D33">
        <v>204</v>
      </c>
    </row>
    <row r="34" spans="1:4">
      <c r="A34" t="s">
        <v>0</v>
      </c>
      <c r="B34" t="s">
        <v>85</v>
      </c>
      <c r="C34" t="s">
        <v>33</v>
      </c>
      <c r="D34">
        <v>180</v>
      </c>
    </row>
    <row r="35" spans="1:4">
      <c r="A35" t="s">
        <v>0</v>
      </c>
      <c r="B35" t="s">
        <v>85</v>
      </c>
      <c r="C35" t="s">
        <v>34</v>
      </c>
      <c r="D35">
        <v>192</v>
      </c>
    </row>
    <row r="36" spans="1:4">
      <c r="A36" t="s">
        <v>0</v>
      </c>
      <c r="B36" t="s">
        <v>85</v>
      </c>
      <c r="C36" t="s">
        <v>35</v>
      </c>
      <c r="D36">
        <v>1044</v>
      </c>
    </row>
    <row r="37" spans="1:4">
      <c r="A37" t="s">
        <v>0</v>
      </c>
      <c r="B37" t="s">
        <v>85</v>
      </c>
      <c r="C37" t="s">
        <v>36</v>
      </c>
      <c r="D37">
        <v>120</v>
      </c>
    </row>
    <row r="38" spans="1:4">
      <c r="A38" t="s">
        <v>0</v>
      </c>
      <c r="B38" t="s">
        <v>85</v>
      </c>
      <c r="C38" t="s">
        <v>37</v>
      </c>
      <c r="D38">
        <v>66510</v>
      </c>
    </row>
    <row r="39" spans="1:4">
      <c r="A39" t="s">
        <v>0</v>
      </c>
      <c r="B39" t="s">
        <v>85</v>
      </c>
      <c r="C39" t="s">
        <v>38</v>
      </c>
      <c r="D39">
        <v>3150</v>
      </c>
    </row>
    <row r="40" spans="1:4">
      <c r="A40" t="s">
        <v>0</v>
      </c>
      <c r="B40" t="s">
        <v>85</v>
      </c>
      <c r="C40" t="s">
        <v>39</v>
      </c>
      <c r="D40">
        <v>383</v>
      </c>
    </row>
    <row r="41" spans="1:4">
      <c r="A41" t="s">
        <v>0</v>
      </c>
      <c r="B41" t="s">
        <v>85</v>
      </c>
      <c r="C41" t="s">
        <v>40</v>
      </c>
      <c r="D41">
        <v>11883</v>
      </c>
    </row>
    <row r="42" spans="1:4">
      <c r="A42" t="s">
        <v>0</v>
      </c>
      <c r="B42" t="s">
        <v>85</v>
      </c>
      <c r="C42" t="s">
        <v>41</v>
      </c>
      <c r="D42">
        <v>67720</v>
      </c>
    </row>
    <row r="43" spans="1:4">
      <c r="A43" t="s">
        <v>0</v>
      </c>
      <c r="B43" t="s">
        <v>85</v>
      </c>
      <c r="C43" t="s">
        <v>42</v>
      </c>
      <c r="D43">
        <v>69088</v>
      </c>
    </row>
    <row r="44" spans="1:4">
      <c r="A44" t="s">
        <v>0</v>
      </c>
      <c r="B44" t="s">
        <v>85</v>
      </c>
      <c r="C44" t="s">
        <v>43</v>
      </c>
      <c r="D44">
        <v>44355</v>
      </c>
    </row>
    <row r="45" spans="1:4">
      <c r="A45" t="s">
        <v>0</v>
      </c>
      <c r="B45" t="s">
        <v>85</v>
      </c>
      <c r="C45" t="s">
        <v>44</v>
      </c>
      <c r="D45">
        <v>21776</v>
      </c>
    </row>
    <row r="46" spans="1:4">
      <c r="A46" t="s">
        <v>0</v>
      </c>
      <c r="B46" t="s">
        <v>85</v>
      </c>
      <c r="C46" t="s">
        <v>45</v>
      </c>
      <c r="D46">
        <v>5292</v>
      </c>
    </row>
    <row r="47" spans="1:4">
      <c r="A47" t="s">
        <v>0</v>
      </c>
      <c r="B47" t="s">
        <v>85</v>
      </c>
      <c r="C47" t="s">
        <v>46</v>
      </c>
      <c r="D47">
        <v>2785</v>
      </c>
    </row>
    <row r="48" spans="1:4">
      <c r="A48" t="s">
        <v>0</v>
      </c>
      <c r="B48" t="s">
        <v>85</v>
      </c>
      <c r="C48" t="s">
        <v>47</v>
      </c>
      <c r="D48">
        <v>6486</v>
      </c>
    </row>
    <row r="49" spans="1:4">
      <c r="A49" t="s">
        <v>0</v>
      </c>
      <c r="B49" t="s">
        <v>85</v>
      </c>
      <c r="C49" t="s">
        <v>48</v>
      </c>
      <c r="D49">
        <v>288</v>
      </c>
    </row>
    <row r="50" spans="1:4">
      <c r="A50" t="s">
        <v>0</v>
      </c>
      <c r="B50" t="s">
        <v>85</v>
      </c>
      <c r="C50" t="s">
        <v>49</v>
      </c>
      <c r="D50">
        <v>11</v>
      </c>
    </row>
    <row r="51" spans="1:4">
      <c r="A51" t="s">
        <v>0</v>
      </c>
      <c r="B51" t="s">
        <v>85</v>
      </c>
      <c r="C51" t="s">
        <v>50</v>
      </c>
      <c r="D51">
        <v>11</v>
      </c>
    </row>
    <row r="52" spans="1:4">
      <c r="A52" t="s">
        <v>0</v>
      </c>
      <c r="B52" t="s">
        <v>85</v>
      </c>
      <c r="C52" t="s">
        <v>51</v>
      </c>
      <c r="D52">
        <v>3843</v>
      </c>
    </row>
    <row r="53" spans="1:4">
      <c r="A53" t="s">
        <v>0</v>
      </c>
      <c r="B53" t="s">
        <v>85</v>
      </c>
      <c r="C53" t="s">
        <v>52</v>
      </c>
      <c r="D53">
        <v>9298</v>
      </c>
    </row>
    <row r="54" spans="1:4">
      <c r="A54" t="s">
        <v>0</v>
      </c>
      <c r="B54" t="s">
        <v>86</v>
      </c>
      <c r="C54" t="s">
        <v>53</v>
      </c>
      <c r="D54">
        <v>2672</v>
      </c>
    </row>
    <row r="55" spans="1:4">
      <c r="A55" t="s">
        <v>0</v>
      </c>
      <c r="B55" t="s">
        <v>86</v>
      </c>
      <c r="C55" t="s">
        <v>54</v>
      </c>
      <c r="D55">
        <v>5200</v>
      </c>
    </row>
    <row r="56" spans="1:4">
      <c r="A56" t="s">
        <v>0</v>
      </c>
      <c r="B56" t="s">
        <v>85</v>
      </c>
      <c r="C56" t="s">
        <v>55</v>
      </c>
      <c r="D56">
        <v>126</v>
      </c>
    </row>
    <row r="57" spans="1:4">
      <c r="A57" t="s">
        <v>0</v>
      </c>
      <c r="B57" t="s">
        <v>85</v>
      </c>
      <c r="C57" t="s">
        <v>56</v>
      </c>
      <c r="D57">
        <v>3669</v>
      </c>
    </row>
    <row r="58" spans="1:4">
      <c r="A58" t="s">
        <v>0</v>
      </c>
      <c r="B58" t="s">
        <v>85</v>
      </c>
      <c r="C58" t="s">
        <v>57</v>
      </c>
      <c r="D58">
        <v>14896</v>
      </c>
    </row>
    <row r="59" spans="1:4">
      <c r="A59" t="s">
        <v>0</v>
      </c>
      <c r="B59" t="s">
        <v>85</v>
      </c>
      <c r="C59" t="s">
        <v>58</v>
      </c>
      <c r="D59">
        <v>4265</v>
      </c>
    </row>
    <row r="60" spans="1:4">
      <c r="A60" t="s">
        <v>0</v>
      </c>
      <c r="B60" t="s">
        <v>85</v>
      </c>
      <c r="C60" t="s">
        <v>59</v>
      </c>
      <c r="D60">
        <v>943</v>
      </c>
    </row>
    <row r="61" spans="1:4">
      <c r="A61" t="s">
        <v>0</v>
      </c>
      <c r="B61" t="s">
        <v>85</v>
      </c>
      <c r="C61" t="s">
        <v>60</v>
      </c>
      <c r="D61">
        <v>126</v>
      </c>
    </row>
    <row r="62" spans="1:4">
      <c r="A62" t="s">
        <v>0</v>
      </c>
      <c r="B62" t="s">
        <v>85</v>
      </c>
      <c r="C62" t="s">
        <v>61</v>
      </c>
      <c r="D62">
        <v>932</v>
      </c>
    </row>
    <row r="63" spans="1:4">
      <c r="A63" t="s">
        <v>0</v>
      </c>
      <c r="B63" t="s">
        <v>85</v>
      </c>
      <c r="C63" t="s">
        <v>62</v>
      </c>
      <c r="D63">
        <v>462</v>
      </c>
    </row>
    <row r="64" spans="1:4">
      <c r="A64" t="s">
        <v>0</v>
      </c>
      <c r="B64" t="s">
        <v>85</v>
      </c>
      <c r="C64" t="s">
        <v>63</v>
      </c>
      <c r="D64">
        <v>1548</v>
      </c>
    </row>
    <row r="65" spans="1:4">
      <c r="A65" t="s">
        <v>0</v>
      </c>
      <c r="B65" t="s">
        <v>85</v>
      </c>
      <c r="C65" t="s">
        <v>64</v>
      </c>
      <c r="D65">
        <v>48</v>
      </c>
    </row>
    <row r="66" spans="1:4">
      <c r="A66" t="s">
        <v>0</v>
      </c>
      <c r="B66" t="s">
        <v>85</v>
      </c>
      <c r="C66" t="s">
        <v>65</v>
      </c>
      <c r="D66">
        <v>78</v>
      </c>
    </row>
    <row r="67" spans="1:4">
      <c r="A67" t="s">
        <v>0</v>
      </c>
      <c r="B67" t="s">
        <v>85</v>
      </c>
      <c r="C67" t="s">
        <v>66</v>
      </c>
      <c r="D67">
        <v>42</v>
      </c>
    </row>
    <row r="68" spans="1:4">
      <c r="A68" t="s">
        <v>0</v>
      </c>
      <c r="B68" t="s">
        <v>85</v>
      </c>
      <c r="C68" t="s">
        <v>67</v>
      </c>
      <c r="D68">
        <v>72</v>
      </c>
    </row>
    <row r="69" spans="1:4">
      <c r="A69" t="s">
        <v>0</v>
      </c>
      <c r="B69" t="s">
        <v>85</v>
      </c>
      <c r="C69" t="s">
        <v>68</v>
      </c>
      <c r="D69">
        <v>42</v>
      </c>
    </row>
  </sheetData>
  <phoneticPr fontId="18"/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downloadViwi7empvgHM4veKzQ3Ao-0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村上達也</dc:creator>
  <cp:lastModifiedBy>Tatsuya</cp:lastModifiedBy>
  <dcterms:created xsi:type="dcterms:W3CDTF">2025-03-26T05:41:40Z</dcterms:created>
  <dcterms:modified xsi:type="dcterms:W3CDTF">2025-03-26T06:13:22Z</dcterms:modified>
</cp:coreProperties>
</file>